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7965" activeTab="0"/>
  </bookViews>
  <sheets>
    <sheet name="Arkusz1" sheetId="1" r:id="rId1"/>
    <sheet name="Arkusz2" sheetId="2" state="hidden" r:id="rId2"/>
    <sheet name="puchar ligi" sheetId="3" state="hidden" r:id="rId3"/>
  </sheets>
  <definedNames/>
  <calcPr fullCalcOnLoad="1"/>
</workbook>
</file>

<file path=xl/sharedStrings.xml><?xml version="1.0" encoding="utf-8"?>
<sst xmlns="http://schemas.openxmlformats.org/spreadsheetml/2006/main" count="154" uniqueCount="44">
  <si>
    <t>DRUŻYNA</t>
  </si>
  <si>
    <t>PKT</t>
  </si>
  <si>
    <t>BRAMKI</t>
  </si>
  <si>
    <t> BILANS</t>
  </si>
  <si>
    <t>z</t>
  </si>
  <si>
    <t>s</t>
  </si>
  <si>
    <t>Z</t>
  </si>
  <si>
    <t>R</t>
  </si>
  <si>
    <t>P</t>
  </si>
  <si>
    <t>SP  ISKRA PSZCZYNA I</t>
  </si>
  <si>
    <t>SP ISKRA PSZCZYNA III</t>
  </si>
  <si>
    <t>SP ISKRA PSZCZYNA II</t>
  </si>
  <si>
    <t>STUDZIENICE</t>
  </si>
  <si>
    <t>WISŁA WIELKA</t>
  </si>
  <si>
    <t>CZARNI PIASEK</t>
  </si>
  <si>
    <t>GROBLA ĆWIKLICE</t>
  </si>
  <si>
    <t xml:space="preserve">ŁĄKA </t>
  </si>
  <si>
    <t>ZNICZ JANKOWICE</t>
  </si>
  <si>
    <t>WISŁA MAŁA</t>
  </si>
  <si>
    <t>RUDOŁTOWICE - ĆWIKLICE</t>
  </si>
  <si>
    <t>BRZEŹCE</t>
  </si>
  <si>
    <t>trampkarze</t>
  </si>
  <si>
    <t>żacy</t>
  </si>
  <si>
    <t>bramki</t>
  </si>
  <si>
    <t>BILANS</t>
  </si>
  <si>
    <t>SP ISKRA PSZCZYNA I</t>
  </si>
  <si>
    <t>ŁĄKA I</t>
  </si>
  <si>
    <t>TRÓJKA CZECHOWICE-DZIEDZICE I</t>
  </si>
  <si>
    <t>TRÓJKA CZECHOWICE-DZIEDZICE II</t>
  </si>
  <si>
    <t>SP ISKRA PSZCZYNA IV</t>
  </si>
  <si>
    <t>ŁĄKA II</t>
  </si>
  <si>
    <t>miejsce</t>
  </si>
  <si>
    <t>Mecze</t>
  </si>
  <si>
    <t>trampkarze młodsi</t>
  </si>
  <si>
    <t>1 / 4 finału</t>
  </si>
  <si>
    <t>1 /2 finału</t>
  </si>
  <si>
    <t>finał</t>
  </si>
  <si>
    <t>1 runda</t>
  </si>
  <si>
    <t>MISTRZ PUCHARU LIGI</t>
  </si>
  <si>
    <t>Rudołtowice-Ćwiklice</t>
  </si>
  <si>
    <t>TABELE PO 2. KOLEJKACH</t>
  </si>
  <si>
    <t>RUDOŁTOWICE-ĆWIKLICE</t>
  </si>
  <si>
    <t>TABELE PO 6. KOLEJKACH</t>
  </si>
  <si>
    <t>TABELE PO 9. KOLEJKACH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</si>
</sst>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[$€-1];[Red]\-#,##0\ [$€-1]"/>
    <numFmt numFmtId="169" formatCode="[$-415]d\ mmmm\ yyyy"/>
    <numFmt numFmtId="170" formatCode="0.0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1"/>
      <name val="Verdana"/>
      <family val="2"/>
    </font>
    <font>
      <sz val="11"/>
      <color indexed="31"/>
      <name val="Verdana"/>
      <family val="2"/>
    </font>
    <font>
      <sz val="11"/>
      <color indexed="8"/>
      <name val="Verdana"/>
      <family val="2"/>
    </font>
    <font>
      <b/>
      <sz val="16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27"/>
      <name val="Verdana"/>
      <family val="2"/>
    </font>
    <font>
      <b/>
      <sz val="10"/>
      <color indexed="8"/>
      <name val="Czcionka tekstu podstawowego"/>
      <family val="0"/>
    </font>
    <font>
      <sz val="8"/>
      <color indexed="31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3" tint="0.7999799847602844"/>
      <name val="Verdana"/>
      <family val="2"/>
    </font>
    <font>
      <sz val="11"/>
      <color theme="3" tint="0.7999799847602844"/>
      <name val="Verdana"/>
      <family val="2"/>
    </font>
    <font>
      <sz val="11"/>
      <color theme="1"/>
      <name val="Verdana"/>
      <family val="2"/>
    </font>
    <font>
      <b/>
      <sz val="16"/>
      <color theme="1"/>
      <name val="Czcionka tekstu podstawowego"/>
      <family val="0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CCFFFF"/>
      <name val="Verdana"/>
      <family val="2"/>
    </font>
    <font>
      <b/>
      <sz val="10"/>
      <color theme="1"/>
      <name val="Czcionka tekstu podstawowego"/>
      <family val="0"/>
    </font>
    <font>
      <sz val="8"/>
      <color theme="3" tint="0.7999799847602844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4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53" fillId="36" borderId="10" xfId="0" applyFont="1" applyFill="1" applyBorder="1" applyAlignment="1">
      <alignment horizontal="center"/>
    </xf>
    <xf numFmtId="0" fontId="54" fillId="36" borderId="10" xfId="0" applyFont="1" applyFill="1" applyBorder="1" applyAlignment="1">
      <alignment horizontal="center"/>
    </xf>
    <xf numFmtId="1" fontId="53" fillId="36" borderId="1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36" borderId="0" xfId="0" applyFont="1" applyFill="1" applyBorder="1" applyAlignment="1">
      <alignment/>
    </xf>
    <xf numFmtId="0" fontId="55" fillId="36" borderId="11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5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 vertical="center"/>
    </xf>
    <xf numFmtId="0" fontId="56" fillId="36" borderId="11" xfId="0" applyFont="1" applyFill="1" applyBorder="1" applyAlignment="1">
      <alignment horizontal="center"/>
    </xf>
    <xf numFmtId="0" fontId="56" fillId="9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/>
    </xf>
    <xf numFmtId="0" fontId="57" fillId="38" borderId="11" xfId="0" applyFont="1" applyFill="1" applyBorder="1" applyAlignment="1">
      <alignment horizontal="center"/>
    </xf>
    <xf numFmtId="0" fontId="55" fillId="38" borderId="0" xfId="0" applyFont="1" applyFill="1" applyAlignment="1">
      <alignment horizontal="left"/>
    </xf>
    <xf numFmtId="0" fontId="4" fillId="36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56" fillId="9" borderId="0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12" xfId="0" applyFont="1" applyFill="1" applyBorder="1" applyAlignment="1">
      <alignment horizontal="left" vertical="center"/>
    </xf>
    <xf numFmtId="0" fontId="55" fillId="9" borderId="13" xfId="0" applyFont="1" applyFill="1" applyBorder="1" applyAlignment="1">
      <alignment horizontal="left" vertical="center"/>
    </xf>
    <xf numFmtId="0" fontId="55" fillId="9" borderId="12" xfId="0" applyFont="1" applyFill="1" applyBorder="1" applyAlignment="1">
      <alignment horizontal="left" vertical="center"/>
    </xf>
    <xf numFmtId="0" fontId="55" fillId="9" borderId="14" xfId="0" applyFont="1" applyFill="1" applyBorder="1" applyAlignment="1">
      <alignment horizontal="left" vertical="center"/>
    </xf>
    <xf numFmtId="0" fontId="56" fillId="34" borderId="0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left"/>
    </xf>
    <xf numFmtId="0" fontId="55" fillId="34" borderId="14" xfId="0" applyFont="1" applyFill="1" applyBorder="1" applyAlignment="1">
      <alignment horizontal="left"/>
    </xf>
    <xf numFmtId="0" fontId="55" fillId="34" borderId="12" xfId="0" applyFont="1" applyFill="1" applyBorder="1" applyAlignment="1">
      <alignment horizontal="left"/>
    </xf>
    <xf numFmtId="0" fontId="56" fillId="37" borderId="0" xfId="0" applyFont="1" applyFill="1" applyBorder="1" applyAlignment="1">
      <alignment horizontal="center"/>
    </xf>
    <xf numFmtId="0" fontId="55" fillId="37" borderId="13" xfId="0" applyFont="1" applyFill="1" applyBorder="1" applyAlignment="1">
      <alignment horizontal="left"/>
    </xf>
    <xf numFmtId="0" fontId="55" fillId="37" borderId="14" xfId="0" applyFont="1" applyFill="1" applyBorder="1" applyAlignment="1">
      <alignment horizontal="left"/>
    </xf>
    <xf numFmtId="0" fontId="55" fillId="37" borderId="12" xfId="0" applyFont="1" applyFill="1" applyBorder="1" applyAlignment="1">
      <alignment horizontal="left"/>
    </xf>
    <xf numFmtId="0" fontId="44" fillId="19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58" fillId="39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/>
    </xf>
    <xf numFmtId="0" fontId="53" fillId="40" borderId="10" xfId="0" applyFont="1" applyFill="1" applyBorder="1" applyAlignment="1">
      <alignment horizontal="center"/>
    </xf>
    <xf numFmtId="0" fontId="54" fillId="40" borderId="10" xfId="0" applyFont="1" applyFill="1" applyBorder="1" applyAlignment="1">
      <alignment horizontal="center"/>
    </xf>
    <xf numFmtId="0" fontId="59" fillId="19" borderId="10" xfId="0" applyFont="1" applyFill="1" applyBorder="1" applyAlignment="1">
      <alignment horizontal="center"/>
    </xf>
    <xf numFmtId="0" fontId="58" fillId="41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53" fillId="42" borderId="10" xfId="0" applyFont="1" applyFill="1" applyBorder="1" applyAlignment="1">
      <alignment horizontal="center"/>
    </xf>
    <xf numFmtId="0" fontId="54" fillId="4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53" fillId="2" borderId="10" xfId="0" applyFont="1" applyFill="1" applyBorder="1" applyAlignment="1">
      <alignment horizontal="center"/>
    </xf>
    <xf numFmtId="0" fontId="54" fillId="2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/>
    </xf>
    <xf numFmtId="0" fontId="3" fillId="15" borderId="10" xfId="0" applyFont="1" applyFill="1" applyBorder="1" applyAlignment="1">
      <alignment horizontal="center"/>
    </xf>
    <xf numFmtId="0" fontId="60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left"/>
    </xf>
    <xf numFmtId="0" fontId="55" fillId="37" borderId="0" xfId="0" applyFont="1" applyFill="1" applyBorder="1" applyAlignment="1">
      <alignment horizontal="left"/>
    </xf>
    <xf numFmtId="0" fontId="55" fillId="37" borderId="11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 vertical="center"/>
    </xf>
    <xf numFmtId="0" fontId="55" fillId="9" borderId="0" xfId="0" applyFont="1" applyFill="1" applyBorder="1" applyAlignment="1">
      <alignment horizontal="left" vertical="center"/>
    </xf>
    <xf numFmtId="0" fontId="55" fillId="9" borderId="11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 horizontal="left"/>
    </xf>
    <xf numFmtId="0" fontId="55" fillId="34" borderId="11" xfId="0" applyFont="1" applyFill="1" applyBorder="1" applyAlignment="1">
      <alignment horizontal="left"/>
    </xf>
    <xf numFmtId="0" fontId="55" fillId="34" borderId="15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L10" sqref="L10"/>
    </sheetView>
  </sheetViews>
  <sheetFormatPr defaultColWidth="8.796875" defaultRowHeight="14.25"/>
  <cols>
    <col min="1" max="1" width="6.3984375" style="0" customWidth="1"/>
    <col min="2" max="2" width="6.3984375" style="0" bestFit="1" customWidth="1"/>
    <col min="3" max="3" width="33.19921875" style="0" bestFit="1" customWidth="1"/>
    <col min="4" max="5" width="6.59765625" style="0" customWidth="1"/>
    <col min="6" max="10" width="8.59765625" style="0" customWidth="1"/>
  </cols>
  <sheetData>
    <row r="1" spans="1:4" ht="20.25">
      <c r="A1" s="11" t="s">
        <v>33</v>
      </c>
      <c r="D1" s="11" t="s">
        <v>42</v>
      </c>
    </row>
    <row r="2" spans="2:10" s="3" customFormat="1" ht="14.25">
      <c r="B2" s="77" t="s">
        <v>31</v>
      </c>
      <c r="C2" s="78" t="s">
        <v>0</v>
      </c>
      <c r="D2" s="78" t="s">
        <v>32</v>
      </c>
      <c r="E2" s="78" t="s">
        <v>1</v>
      </c>
      <c r="F2" s="78" t="s">
        <v>2</v>
      </c>
      <c r="G2" s="78"/>
      <c r="H2" s="78" t="s">
        <v>3</v>
      </c>
      <c r="I2" s="78"/>
      <c r="J2" s="78"/>
    </row>
    <row r="3" spans="2:10" s="3" customFormat="1" ht="14.25">
      <c r="B3" s="77"/>
      <c r="C3" s="78"/>
      <c r="D3" s="78"/>
      <c r="E3" s="78"/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2:10" s="1" customFormat="1" ht="15">
      <c r="B4" s="67">
        <v>1</v>
      </c>
      <c r="C4" s="68" t="s">
        <v>11</v>
      </c>
      <c r="D4" s="69">
        <f>0+1+1+1+1+1+0</f>
        <v>5</v>
      </c>
      <c r="E4" s="69">
        <f aca="true" t="shared" si="0" ref="E4:E13">3*H4+1*I4</f>
        <v>15</v>
      </c>
      <c r="F4" s="69">
        <f>0+18+12+12+14+10+0</f>
        <v>66</v>
      </c>
      <c r="G4" s="69">
        <f>0+2+0+1+3+2+0</f>
        <v>8</v>
      </c>
      <c r="H4" s="70">
        <f>0+1+1+1+1+1+0</f>
        <v>5</v>
      </c>
      <c r="I4" s="70">
        <f>0+0+0+0+0+0+0</f>
        <v>0</v>
      </c>
      <c r="J4" s="69">
        <f>0+0+0+0+0+0+0</f>
        <v>0</v>
      </c>
    </row>
    <row r="5" spans="2:10" s="1" customFormat="1" ht="15">
      <c r="B5" s="63">
        <v>2</v>
      </c>
      <c r="C5" s="64" t="s">
        <v>16</v>
      </c>
      <c r="D5" s="65">
        <f>1+1+1+1+1+1+1</f>
        <v>7</v>
      </c>
      <c r="E5" s="65">
        <f t="shared" si="0"/>
        <v>18</v>
      </c>
      <c r="F5" s="65">
        <f>4+4+0+4+10+4+12</f>
        <v>38</v>
      </c>
      <c r="G5" s="65">
        <f>2+2+12+3+4+3+0</f>
        <v>26</v>
      </c>
      <c r="H5" s="66">
        <f>1+1+0+1+1+1+1</f>
        <v>6</v>
      </c>
      <c r="I5" s="66">
        <f>0+0+0+0+0+0+0</f>
        <v>0</v>
      </c>
      <c r="J5" s="65">
        <f>0+0+1+0+0+0+0</f>
        <v>1</v>
      </c>
    </row>
    <row r="6" spans="2:10" s="1" customFormat="1" ht="15">
      <c r="B6" s="67">
        <v>3</v>
      </c>
      <c r="C6" s="68" t="s">
        <v>12</v>
      </c>
      <c r="D6" s="69">
        <f>1+1+1+1+1+1</f>
        <v>6</v>
      </c>
      <c r="E6" s="69">
        <f t="shared" si="0"/>
        <v>12</v>
      </c>
      <c r="F6" s="69">
        <f>1+5+3+8+4+19</f>
        <v>40</v>
      </c>
      <c r="G6" s="69">
        <f>4+1+2+1+8+2</f>
        <v>18</v>
      </c>
      <c r="H6" s="70">
        <f>0+1+1+1+0+1</f>
        <v>4</v>
      </c>
      <c r="I6" s="70">
        <f aca="true" t="shared" si="1" ref="I5:I13">0+0+0+0+0+0</f>
        <v>0</v>
      </c>
      <c r="J6" s="69">
        <f>1+0+0+0+1+0</f>
        <v>2</v>
      </c>
    </row>
    <row r="7" spans="2:10" s="1" customFormat="1" ht="15">
      <c r="B7" s="63">
        <v>4</v>
      </c>
      <c r="C7" s="64" t="s">
        <v>13</v>
      </c>
      <c r="D7" s="65">
        <f>1+0+1+1+1+1+1+1</f>
        <v>7</v>
      </c>
      <c r="E7" s="65">
        <f t="shared" si="0"/>
        <v>15</v>
      </c>
      <c r="F7" s="65">
        <f>4+0+3+1+14+10+7</f>
        <v>39</v>
      </c>
      <c r="G7" s="65">
        <f>1+0+1+12+3+0+4</f>
        <v>21</v>
      </c>
      <c r="H7" s="66">
        <f>1+0+1+0+1+1+1</f>
        <v>5</v>
      </c>
      <c r="I7" s="66">
        <f>0+0+0+0+0+0+0</f>
        <v>0</v>
      </c>
      <c r="J7" s="65">
        <f>0+0+0+1+0+0+1</f>
        <v>2</v>
      </c>
    </row>
    <row r="8" spans="2:10" s="1" customFormat="1" ht="15">
      <c r="B8" s="67">
        <v>5</v>
      </c>
      <c r="C8" s="68" t="s">
        <v>18</v>
      </c>
      <c r="D8" s="69">
        <f>0+1+1+1+1+1</f>
        <v>5</v>
      </c>
      <c r="E8" s="69">
        <f t="shared" si="0"/>
        <v>12</v>
      </c>
      <c r="F8" s="69">
        <f>0+6+8+3+3+6+5</f>
        <v>31</v>
      </c>
      <c r="G8" s="69">
        <f>0+0+8+4+14+5+1</f>
        <v>32</v>
      </c>
      <c r="H8" s="70">
        <f>0+1+1+0+0+1+1</f>
        <v>4</v>
      </c>
      <c r="I8" s="70">
        <f>0+0+0+0+0+0+0</f>
        <v>0</v>
      </c>
      <c r="J8" s="69">
        <f>0+0+0+1+1+0+0</f>
        <v>2</v>
      </c>
    </row>
    <row r="9" spans="2:10" s="1" customFormat="1" ht="15">
      <c r="B9" s="63">
        <v>6</v>
      </c>
      <c r="C9" s="64" t="s">
        <v>9</v>
      </c>
      <c r="D9" s="65">
        <f>1+1+1+1+1+1+1</f>
        <v>7</v>
      </c>
      <c r="E9" s="65">
        <f t="shared" si="0"/>
        <v>9</v>
      </c>
      <c r="F9" s="65">
        <f>4+2+1+8+2+7+1</f>
        <v>25</v>
      </c>
      <c r="G9" s="65">
        <f>3+4+3+4+10+2+5</f>
        <v>31</v>
      </c>
      <c r="H9" s="66">
        <f>1+0+0+1+0+1+0</f>
        <v>3</v>
      </c>
      <c r="I9" s="66">
        <f>0+0+0+0+0+0+0</f>
        <v>0</v>
      </c>
      <c r="J9" s="65">
        <f>0+1+1+0+1+0+1</f>
        <v>4</v>
      </c>
    </row>
    <row r="10" spans="2:10" s="1" customFormat="1" ht="15">
      <c r="B10" s="67">
        <v>7</v>
      </c>
      <c r="C10" s="68" t="s">
        <v>17</v>
      </c>
      <c r="D10" s="69">
        <f>1+0+1+1+1+1+1</f>
        <v>6</v>
      </c>
      <c r="E10" s="69">
        <f t="shared" si="0"/>
        <v>6</v>
      </c>
      <c r="F10" s="69">
        <f>1+0+10+9+4+0+0</f>
        <v>24</v>
      </c>
      <c r="G10" s="69">
        <f>5+0+0+0+10+10+7</f>
        <v>32</v>
      </c>
      <c r="H10" s="70">
        <f>0+0+1+1+0+0+0</f>
        <v>2</v>
      </c>
      <c r="I10" s="70">
        <f>0+0+0+0+0+0+0</f>
        <v>0</v>
      </c>
      <c r="J10" s="69">
        <f>1+0+0+0+1+1+1</f>
        <v>4</v>
      </c>
    </row>
    <row r="11" spans="2:10" s="1" customFormat="1" ht="15">
      <c r="B11" s="63">
        <v>8</v>
      </c>
      <c r="C11" s="64" t="s">
        <v>15</v>
      </c>
      <c r="D11" s="65">
        <f>0+1+1+1+1+1</f>
        <v>5</v>
      </c>
      <c r="E11" s="65">
        <f t="shared" si="0"/>
        <v>3</v>
      </c>
      <c r="F11" s="65">
        <f>0+1+15+3+0</f>
        <v>19</v>
      </c>
      <c r="G11" s="65">
        <f>0+6+10+8+1+4+5</f>
        <v>34</v>
      </c>
      <c r="H11" s="66">
        <f>0+0+0+0+1+0+0</f>
        <v>1</v>
      </c>
      <c r="I11" s="66">
        <f>0+0+0+0+0+0+0</f>
        <v>0</v>
      </c>
      <c r="J11" s="65">
        <f>0+1+1+1+0+1+1</f>
        <v>5</v>
      </c>
    </row>
    <row r="12" spans="2:10" s="1" customFormat="1" ht="15">
      <c r="B12" s="67">
        <v>9</v>
      </c>
      <c r="C12" s="68" t="s">
        <v>14</v>
      </c>
      <c r="D12" s="69">
        <f>1+0+1+1+1+1+1+1</f>
        <v>7</v>
      </c>
      <c r="E12" s="69">
        <f t="shared" si="0"/>
        <v>6</v>
      </c>
      <c r="F12" s="69">
        <f>2+0+2+3+5+2+7+4</f>
        <v>25</v>
      </c>
      <c r="G12" s="69">
        <f>4+0+3+14+6+7+0+2</f>
        <v>36</v>
      </c>
      <c r="H12" s="70">
        <f>0+0+0+0+0+0+1+1</f>
        <v>2</v>
      </c>
      <c r="I12" s="70">
        <f>0+0+0+0+0+0+0+0</f>
        <v>0</v>
      </c>
      <c r="J12" s="69">
        <f>1+0+1+1+1+1+0+0</f>
        <v>5</v>
      </c>
    </row>
    <row r="13" spans="2:10" s="1" customFormat="1" ht="15">
      <c r="B13" s="63">
        <v>10</v>
      </c>
      <c r="C13" s="64" t="s">
        <v>19</v>
      </c>
      <c r="D13" s="65">
        <f>1+1+1+1+1+1+1</f>
        <v>7</v>
      </c>
      <c r="E13" s="65">
        <f t="shared" si="0"/>
        <v>0</v>
      </c>
      <c r="F13" s="65">
        <f>3+2+0+0+1+2+0</f>
        <v>8</v>
      </c>
      <c r="G13" s="65">
        <f>4+18+8+9+15+19+12</f>
        <v>85</v>
      </c>
      <c r="H13" s="66">
        <f>0+0+0+0+0+0+0</f>
        <v>0</v>
      </c>
      <c r="I13" s="66">
        <f>0+0+0+0+0+0+0</f>
        <v>0</v>
      </c>
      <c r="J13" s="65">
        <f>1+1+1+1+1+1+1</f>
        <v>7</v>
      </c>
    </row>
    <row r="15" ht="15" customHeight="1"/>
    <row r="16" spans="1:4" ht="21.75" customHeight="1">
      <c r="A16" s="11" t="s">
        <v>22</v>
      </c>
      <c r="D16" s="11" t="s">
        <v>43</v>
      </c>
    </row>
    <row r="17" spans="2:10" s="4" customFormat="1" ht="14.25">
      <c r="B17" s="75" t="s">
        <v>31</v>
      </c>
      <c r="C17" s="76" t="s">
        <v>0</v>
      </c>
      <c r="D17" s="76" t="s">
        <v>32</v>
      </c>
      <c r="E17" s="76" t="s">
        <v>1</v>
      </c>
      <c r="F17" s="76" t="s">
        <v>23</v>
      </c>
      <c r="G17" s="76"/>
      <c r="H17" s="76" t="s">
        <v>24</v>
      </c>
      <c r="I17" s="76"/>
      <c r="J17" s="76"/>
    </row>
    <row r="18" spans="2:10" s="4" customFormat="1" ht="14.25">
      <c r="B18" s="75"/>
      <c r="C18" s="76"/>
      <c r="D18" s="76"/>
      <c r="E18" s="76"/>
      <c r="F18" s="62" t="s">
        <v>4</v>
      </c>
      <c r="G18" s="62" t="s">
        <v>5</v>
      </c>
      <c r="H18" s="62" t="s">
        <v>6</v>
      </c>
      <c r="I18" s="62" t="s">
        <v>7</v>
      </c>
      <c r="J18" s="62" t="s">
        <v>8</v>
      </c>
    </row>
    <row r="19" spans="2:10" s="1" customFormat="1" ht="15">
      <c r="B19" s="8">
        <v>1</v>
      </c>
      <c r="C19" s="9" t="s">
        <v>10</v>
      </c>
      <c r="D19" s="8">
        <f>1+1+1+1+1+1+1+1</f>
        <v>8</v>
      </c>
      <c r="E19" s="10">
        <f aca="true" t="shared" si="2" ref="E19:E31">3*H19+1*I19</f>
        <v>22</v>
      </c>
      <c r="F19" s="10">
        <f>23+3+15+17+3+11+27+9</f>
        <v>108</v>
      </c>
      <c r="G19" s="10">
        <f>1+3+1+2+0+2+0+5</f>
        <v>14</v>
      </c>
      <c r="H19" s="10">
        <f>1+0+1+1+1+1+1+1</f>
        <v>7</v>
      </c>
      <c r="I19" s="10">
        <f>0+1+0+0+0+0+0+0</f>
        <v>1</v>
      </c>
      <c r="J19" s="10">
        <f>0+0+0+0+0+0+0+0</f>
        <v>0</v>
      </c>
    </row>
    <row r="20" spans="2:10" s="1" customFormat="1" ht="15">
      <c r="B20" s="72">
        <v>2</v>
      </c>
      <c r="C20" s="73" t="s">
        <v>29</v>
      </c>
      <c r="D20" s="72">
        <f>1+1+1+1+1+1+1+1</f>
        <v>8</v>
      </c>
      <c r="E20" s="74">
        <f t="shared" si="2"/>
        <v>18</v>
      </c>
      <c r="F20" s="74">
        <f>10+12+10+3+23+20+5+1</f>
        <v>84</v>
      </c>
      <c r="G20" s="74">
        <f>2+0+2+0+1+9+2</f>
        <v>16</v>
      </c>
      <c r="H20" s="74">
        <f>1+1+1+1+1+1+0+0</f>
        <v>6</v>
      </c>
      <c r="I20" s="74">
        <f>0+0+0+0+0+0+0+0</f>
        <v>0</v>
      </c>
      <c r="J20" s="74">
        <f>0+0+0+0+0+0+1+1</f>
        <v>2</v>
      </c>
    </row>
    <row r="21" spans="2:10" s="1" customFormat="1" ht="15">
      <c r="B21" s="8">
        <v>3</v>
      </c>
      <c r="C21" s="9" t="s">
        <v>12</v>
      </c>
      <c r="D21" s="8">
        <f>1+1+1+1+1+1+1</f>
        <v>7</v>
      </c>
      <c r="E21" s="10">
        <f t="shared" si="2"/>
        <v>16</v>
      </c>
      <c r="F21" s="10">
        <f>2+3+3+9+11+8+0+24</f>
        <v>60</v>
      </c>
      <c r="G21" s="10">
        <f>10+3+2+0+0+2+3+3</f>
        <v>23</v>
      </c>
      <c r="H21" s="10">
        <f>0+0+1+1+1+1+0+1</f>
        <v>5</v>
      </c>
      <c r="I21" s="10">
        <f>0+1+0+0+0+0+0+0</f>
        <v>1</v>
      </c>
      <c r="J21" s="10">
        <f>1+0+0+0+0+1+1+0</f>
        <v>3</v>
      </c>
    </row>
    <row r="22" spans="2:10" s="71" customFormat="1" ht="15">
      <c r="B22" s="72">
        <v>4</v>
      </c>
      <c r="C22" s="73" t="s">
        <v>13</v>
      </c>
      <c r="D22" s="72">
        <f>1+1+1+1+1+1+1+1</f>
        <v>8</v>
      </c>
      <c r="E22" s="74">
        <f t="shared" si="2"/>
        <v>15</v>
      </c>
      <c r="F22" s="74">
        <f>19+0+7+4+2+10+11+5</f>
        <v>58</v>
      </c>
      <c r="G22" s="74">
        <f>0+8+1+3+8+5+4+8</f>
        <v>37</v>
      </c>
      <c r="H22" s="74">
        <f>1+0+1+1+0+1+1+0</f>
        <v>5</v>
      </c>
      <c r="I22" s="74">
        <f>0+0+0+0+0+0+0+0</f>
        <v>0</v>
      </c>
      <c r="J22" s="74">
        <f>0+1+0+0+1+0+0+1</f>
        <v>3</v>
      </c>
    </row>
    <row r="23" spans="2:10" s="1" customFormat="1" ht="15">
      <c r="B23" s="8">
        <v>5</v>
      </c>
      <c r="C23" s="9" t="s">
        <v>26</v>
      </c>
      <c r="D23" s="8">
        <f>1+1+1+1+1+1+1+1</f>
        <v>8</v>
      </c>
      <c r="E23" s="10">
        <f t="shared" si="2"/>
        <v>18</v>
      </c>
      <c r="F23" s="10">
        <f>4+3+3+3+7+13+15+17</f>
        <v>65</v>
      </c>
      <c r="G23" s="10">
        <f>5+4+1+0+0+0+0</f>
        <v>10</v>
      </c>
      <c r="H23" s="10">
        <f>0+0+1+1+1+1+1+1</f>
        <v>6</v>
      </c>
      <c r="I23" s="10">
        <f>0+0+0+0+0+0+0+0</f>
        <v>0</v>
      </c>
      <c r="J23" s="10">
        <f>1+1+0+0+0+0+0+0</f>
        <v>2</v>
      </c>
    </row>
    <row r="24" spans="2:10" s="1" customFormat="1" ht="15">
      <c r="B24" s="72">
        <v>6</v>
      </c>
      <c r="C24" s="73" t="s">
        <v>18</v>
      </c>
      <c r="D24" s="72">
        <f>1+1+1+1+1+1+1</f>
        <v>7</v>
      </c>
      <c r="E24" s="74">
        <f t="shared" si="2"/>
        <v>12</v>
      </c>
      <c r="F24" s="74">
        <f>0+12+5+3+0+0+10</f>
        <v>30</v>
      </c>
      <c r="G24" s="74">
        <f>12+1+1+0+2+13+3</f>
        <v>32</v>
      </c>
      <c r="H24" s="74">
        <f>0+1+1+1+0+0+1</f>
        <v>4</v>
      </c>
      <c r="I24" s="74">
        <f>0+0+0+0+0+0+0</f>
        <v>0</v>
      </c>
      <c r="J24" s="74">
        <f>1+0+0+0+1+1+0</f>
        <v>3</v>
      </c>
    </row>
    <row r="25" spans="2:10" s="1" customFormat="1" ht="15">
      <c r="B25" s="8">
        <v>7</v>
      </c>
      <c r="C25" s="9" t="s">
        <v>11</v>
      </c>
      <c r="D25" s="8">
        <f>1+1+1+1+1+1+1+1</f>
        <v>8</v>
      </c>
      <c r="E25" s="10">
        <f t="shared" si="2"/>
        <v>15</v>
      </c>
      <c r="F25" s="10">
        <f>4+1+0+0+0+7+7+2</f>
        <v>21</v>
      </c>
      <c r="G25" s="10">
        <f>1+0+3+3+3+1+0+1</f>
        <v>12</v>
      </c>
      <c r="H25" s="10">
        <f>1+1+0+0+0+1+1+1</f>
        <v>5</v>
      </c>
      <c r="I25" s="10">
        <f>0+0+0+0+0+0+0+0</f>
        <v>0</v>
      </c>
      <c r="J25" s="10">
        <f>0+0+1+1+1+0+0+0</f>
        <v>3</v>
      </c>
    </row>
    <row r="26" spans="2:10" s="1" customFormat="1" ht="15">
      <c r="B26" s="72">
        <v>8</v>
      </c>
      <c r="C26" s="73" t="s">
        <v>25</v>
      </c>
      <c r="D26" s="72">
        <f>1+1+1+1+1+1+1+1+1</f>
        <v>9</v>
      </c>
      <c r="E26" s="74">
        <f t="shared" si="2"/>
        <v>12</v>
      </c>
      <c r="F26" s="74">
        <f>5+8+13+2+1+0+11</f>
        <v>40</v>
      </c>
      <c r="G26" s="74">
        <f>0+0+0+3+3+3+7+15+0</f>
        <v>31</v>
      </c>
      <c r="H26" s="74">
        <f>1+1+1+0+0+0+0+0+1</f>
        <v>4</v>
      </c>
      <c r="I26" s="74">
        <f>0+0+0+0+0+0+0+0+0</f>
        <v>0</v>
      </c>
      <c r="J26" s="74">
        <f>0+0+0+1+1+1+1+1+0</f>
        <v>5</v>
      </c>
    </row>
    <row r="27" spans="2:10" s="71" customFormat="1" ht="15">
      <c r="B27" s="8">
        <v>9</v>
      </c>
      <c r="C27" s="9" t="s">
        <v>17</v>
      </c>
      <c r="D27" s="8">
        <f>1+1+1+1+1+1+1+1</f>
        <v>8</v>
      </c>
      <c r="E27" s="10">
        <f t="shared" si="2"/>
        <v>12</v>
      </c>
      <c r="F27" s="10">
        <f>6+1+2+3+0+1+14+8</f>
        <v>35</v>
      </c>
      <c r="G27" s="10">
        <f>4+15+10+0+7+19+2+5</f>
        <v>62</v>
      </c>
      <c r="H27" s="10">
        <f>1+0+0+1+0+0+1+1</f>
        <v>4</v>
      </c>
      <c r="I27" s="10">
        <f>0+0+0+0+0+0+0+0</f>
        <v>0</v>
      </c>
      <c r="J27" s="10">
        <f>0+1+1+0+1+0+0+0</f>
        <v>3</v>
      </c>
    </row>
    <row r="28" spans="2:10" s="1" customFormat="1" ht="15">
      <c r="B28" s="72">
        <v>10</v>
      </c>
      <c r="C28" s="73" t="s">
        <v>30</v>
      </c>
      <c r="D28" s="72">
        <f>0+1+1+1+1+1+1+1</f>
        <v>7</v>
      </c>
      <c r="E28" s="74">
        <f t="shared" si="2"/>
        <v>6</v>
      </c>
      <c r="F28" s="74">
        <f>5+1+2+6+3+5+2</f>
        <v>24</v>
      </c>
      <c r="G28" s="74">
        <f>4+4+17+2+24+10+6</f>
        <v>67</v>
      </c>
      <c r="H28" s="74">
        <f>0+1+0+0+1+0+0+0</f>
        <v>2</v>
      </c>
      <c r="I28" s="74">
        <f>0+0+0+0+0+0+0</f>
        <v>0</v>
      </c>
      <c r="J28" s="74">
        <f>0+1+1+0+1+1+1</f>
        <v>5</v>
      </c>
    </row>
    <row r="29" spans="2:10" s="1" customFormat="1" ht="15">
      <c r="B29" s="8">
        <v>11</v>
      </c>
      <c r="C29" s="9" t="s">
        <v>41</v>
      </c>
      <c r="D29" s="61">
        <f>1+1+1+1+1+1+1+1</f>
        <v>8</v>
      </c>
      <c r="E29" s="10">
        <f t="shared" si="2"/>
        <v>3</v>
      </c>
      <c r="F29" s="61">
        <f>1+4+1+0+3+1+3+0</f>
        <v>13</v>
      </c>
      <c r="G29" s="61">
        <f>23+6+7+9+1+20+10+11</f>
        <v>87</v>
      </c>
      <c r="H29" s="61">
        <f>0+0+0+0+1+0+0+0</f>
        <v>1</v>
      </c>
      <c r="I29" s="61">
        <f>0+0+0+0+0+0+0+0</f>
        <v>0</v>
      </c>
      <c r="J29" s="61">
        <f>1+1+1+1+0+1+1+1</f>
        <v>7</v>
      </c>
    </row>
    <row r="30" spans="2:10" ht="15" customHeight="1">
      <c r="B30" s="72">
        <v>12</v>
      </c>
      <c r="C30" s="73" t="s">
        <v>14</v>
      </c>
      <c r="D30" s="72">
        <f>1+1+1+1+1+1+1+1+1</f>
        <v>9</v>
      </c>
      <c r="E30" s="74">
        <f t="shared" si="2"/>
        <v>6</v>
      </c>
      <c r="F30" s="74">
        <f>0+4+0+1+1+0+4+2+6</f>
        <v>18</v>
      </c>
      <c r="G30" s="74">
        <f>5+0+1+3+3+11+11+14+2</f>
        <v>50</v>
      </c>
      <c r="H30" s="74">
        <f>1+0+0+0+0+0+0+0+1</f>
        <v>2</v>
      </c>
      <c r="I30" s="74">
        <f>0+0+0+0+0+0+0+0+0</f>
        <v>0</v>
      </c>
      <c r="J30" s="74">
        <f>1+0+1+1+1+1+1+1+0</f>
        <v>7</v>
      </c>
    </row>
    <row r="31" spans="2:10" ht="14.25">
      <c r="B31" s="8">
        <v>13</v>
      </c>
      <c r="C31" s="9" t="s">
        <v>20</v>
      </c>
      <c r="D31" s="61">
        <f>1+1+1+1+1+1+1+1</f>
        <v>8</v>
      </c>
      <c r="E31" s="10">
        <f t="shared" si="2"/>
        <v>0</v>
      </c>
      <c r="F31" s="61">
        <f>0+0+0+1+0+0+0+0</f>
        <v>1</v>
      </c>
      <c r="G31" s="61">
        <f>19+8+13+12+23+27+7+17</f>
        <v>126</v>
      </c>
      <c r="H31" s="61">
        <f>0+0+0+0+0+0+0+0</f>
        <v>0</v>
      </c>
      <c r="I31" s="61">
        <f>0+0+0+0+0+0+0+0</f>
        <v>0</v>
      </c>
      <c r="J31" s="61">
        <f>1+1+1+1+1+1+1+1</f>
        <v>8</v>
      </c>
    </row>
  </sheetData>
  <sheetProtection/>
  <mergeCells count="12">
    <mergeCell ref="B2:B3"/>
    <mergeCell ref="C2:C3"/>
    <mergeCell ref="D2:D3"/>
    <mergeCell ref="E2:E3"/>
    <mergeCell ref="F2:G2"/>
    <mergeCell ref="H2:J2"/>
    <mergeCell ref="B17:B18"/>
    <mergeCell ref="C17:C18"/>
    <mergeCell ref="D17:D18"/>
    <mergeCell ref="E17:E18"/>
    <mergeCell ref="F17:G17"/>
    <mergeCell ref="H17:J17"/>
  </mergeCells>
  <printOptions/>
  <pageMargins left="0.31496062992125984" right="0.7086614173228347" top="0.7480314960629921" bottom="0.5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S47"/>
  <sheetViews>
    <sheetView zoomScalePageLayoutView="0" workbookViewId="0" topLeftCell="A10">
      <selection activeCell="K15" sqref="K15:S26"/>
    </sheetView>
  </sheetViews>
  <sheetFormatPr defaultColWidth="8.796875" defaultRowHeight="14.25"/>
  <cols>
    <col min="1" max="1" width="1.59765625" style="0" customWidth="1"/>
    <col min="3" max="3" width="26.3984375" style="0" customWidth="1"/>
    <col min="12" max="12" width="23.3984375" style="0" customWidth="1"/>
  </cols>
  <sheetData>
    <row r="13" spans="1:4" ht="20.25">
      <c r="A13" s="11" t="s">
        <v>33</v>
      </c>
      <c r="D13" s="11" t="s">
        <v>40</v>
      </c>
    </row>
    <row r="14" spans="1:10" ht="14.25">
      <c r="A14" s="3"/>
      <c r="B14" s="77" t="s">
        <v>31</v>
      </c>
      <c r="C14" s="78" t="s">
        <v>0</v>
      </c>
      <c r="D14" s="78" t="s">
        <v>32</v>
      </c>
      <c r="E14" s="78" t="s">
        <v>1</v>
      </c>
      <c r="F14" s="78" t="s">
        <v>2</v>
      </c>
      <c r="G14" s="78"/>
      <c r="H14" s="78" t="s">
        <v>3</v>
      </c>
      <c r="I14" s="78"/>
      <c r="J14" s="78"/>
    </row>
    <row r="15" spans="1:19" ht="14.25">
      <c r="A15" s="3"/>
      <c r="B15" s="77"/>
      <c r="C15" s="78"/>
      <c r="D15" s="78"/>
      <c r="E15" s="78"/>
      <c r="F15" s="56" t="s">
        <v>4</v>
      </c>
      <c r="G15" s="56" t="s">
        <v>5</v>
      </c>
      <c r="H15" s="56" t="s">
        <v>6</v>
      </c>
      <c r="I15" s="56" t="s">
        <v>7</v>
      </c>
      <c r="J15" s="56" t="s">
        <v>8</v>
      </c>
      <c r="K15" s="77" t="s">
        <v>31</v>
      </c>
      <c r="L15" s="78" t="s">
        <v>0</v>
      </c>
      <c r="M15" s="78" t="s">
        <v>32</v>
      </c>
      <c r="N15" s="78" t="s">
        <v>1</v>
      </c>
      <c r="O15" s="78" t="s">
        <v>2</v>
      </c>
      <c r="P15" s="78"/>
      <c r="Q15" s="78" t="s">
        <v>3</v>
      </c>
      <c r="R15" s="78"/>
      <c r="S15" s="78"/>
    </row>
    <row r="16" spans="1:19" ht="15">
      <c r="A16" s="1"/>
      <c r="B16" s="12">
        <v>1</v>
      </c>
      <c r="C16" s="13" t="s">
        <v>9</v>
      </c>
      <c r="D16" s="14">
        <v>2</v>
      </c>
      <c r="E16" s="14"/>
      <c r="F16" s="14">
        <v>6</v>
      </c>
      <c r="G16" s="14">
        <v>7</v>
      </c>
      <c r="H16" s="15">
        <v>1</v>
      </c>
      <c r="I16" s="15"/>
      <c r="J16" s="14">
        <v>1</v>
      </c>
      <c r="K16" s="77"/>
      <c r="L16" s="78"/>
      <c r="M16" s="78"/>
      <c r="N16" s="78"/>
      <c r="O16" s="56" t="s">
        <v>4</v>
      </c>
      <c r="P16" s="56" t="s">
        <v>5</v>
      </c>
      <c r="Q16" s="56" t="s">
        <v>6</v>
      </c>
      <c r="R16" s="56" t="s">
        <v>7</v>
      </c>
      <c r="S16" s="56" t="s">
        <v>8</v>
      </c>
    </row>
    <row r="17" spans="1:19" ht="15">
      <c r="A17" s="1"/>
      <c r="B17" s="16">
        <v>2</v>
      </c>
      <c r="C17" s="17" t="s">
        <v>11</v>
      </c>
      <c r="D17" s="18">
        <v>1</v>
      </c>
      <c r="E17" s="18"/>
      <c r="F17" s="18">
        <v>18</v>
      </c>
      <c r="G17" s="18">
        <v>2</v>
      </c>
      <c r="H17" s="19">
        <v>1</v>
      </c>
      <c r="I17" s="19"/>
      <c r="J17" s="18"/>
      <c r="K17" s="57">
        <v>1</v>
      </c>
      <c r="L17" s="58" t="s">
        <v>16</v>
      </c>
      <c r="M17" s="59">
        <f>1+1</f>
        <v>2</v>
      </c>
      <c r="N17" s="59">
        <f aca="true" t="shared" si="0" ref="N17:N26">3*Q17+1*R17</f>
        <v>6</v>
      </c>
      <c r="O17" s="59">
        <f>4+4</f>
        <v>8</v>
      </c>
      <c r="P17" s="59">
        <f>2+2</f>
        <v>4</v>
      </c>
      <c r="Q17" s="60">
        <f>1+1</f>
        <v>2</v>
      </c>
      <c r="R17" s="60">
        <f>0+0</f>
        <v>0</v>
      </c>
      <c r="S17" s="59">
        <f>0+1</f>
        <v>1</v>
      </c>
    </row>
    <row r="18" spans="1:19" ht="15">
      <c r="A18" s="1"/>
      <c r="B18" s="12">
        <v>3</v>
      </c>
      <c r="C18" s="13" t="s">
        <v>10</v>
      </c>
      <c r="D18" s="14"/>
      <c r="E18" s="14"/>
      <c r="F18" s="14"/>
      <c r="G18" s="14"/>
      <c r="H18" s="15"/>
      <c r="I18" s="15"/>
      <c r="J18" s="14"/>
      <c r="K18" s="12">
        <v>2</v>
      </c>
      <c r="L18" s="13" t="s">
        <v>13</v>
      </c>
      <c r="M18" s="14">
        <f>1+0</f>
        <v>1</v>
      </c>
      <c r="N18" s="14">
        <f t="shared" si="0"/>
        <v>3</v>
      </c>
      <c r="O18" s="14">
        <f>4+0</f>
        <v>4</v>
      </c>
      <c r="P18" s="14">
        <f>1+0</f>
        <v>1</v>
      </c>
      <c r="Q18" s="15">
        <f>1+0</f>
        <v>1</v>
      </c>
      <c r="R18" s="15">
        <f>0+0</f>
        <v>0</v>
      </c>
      <c r="S18" s="14">
        <f>0+0</f>
        <v>0</v>
      </c>
    </row>
    <row r="19" spans="1:19" ht="15">
      <c r="A19" s="1"/>
      <c r="B19" s="16">
        <v>4</v>
      </c>
      <c r="C19" s="17" t="s">
        <v>12</v>
      </c>
      <c r="D19" s="18">
        <v>1</v>
      </c>
      <c r="E19" s="18"/>
      <c r="F19" s="18">
        <v>1</v>
      </c>
      <c r="G19" s="18">
        <v>4</v>
      </c>
      <c r="H19" s="19"/>
      <c r="I19" s="19"/>
      <c r="J19" s="18">
        <v>1</v>
      </c>
      <c r="K19" s="57">
        <v>3</v>
      </c>
      <c r="L19" s="58" t="s">
        <v>9</v>
      </c>
      <c r="M19" s="59">
        <f>1+1</f>
        <v>2</v>
      </c>
      <c r="N19" s="59">
        <f t="shared" si="0"/>
        <v>3</v>
      </c>
      <c r="O19" s="59">
        <f>4+2</f>
        <v>6</v>
      </c>
      <c r="P19" s="59">
        <f>3+4</f>
        <v>7</v>
      </c>
      <c r="Q19" s="60">
        <f>1+0</f>
        <v>1</v>
      </c>
      <c r="R19" s="60">
        <f>0+0</f>
        <v>0</v>
      </c>
      <c r="S19" s="59">
        <f>0+1</f>
        <v>1</v>
      </c>
    </row>
    <row r="20" spans="1:19" ht="15">
      <c r="A20" s="1"/>
      <c r="B20" s="12">
        <v>5</v>
      </c>
      <c r="C20" s="13" t="s">
        <v>13</v>
      </c>
      <c r="D20" s="14">
        <v>1</v>
      </c>
      <c r="E20" s="14"/>
      <c r="F20" s="14">
        <v>4</v>
      </c>
      <c r="G20" s="14">
        <v>1</v>
      </c>
      <c r="H20" s="15">
        <v>1</v>
      </c>
      <c r="I20" s="15"/>
      <c r="J20" s="14"/>
      <c r="K20" s="12">
        <v>4</v>
      </c>
      <c r="L20" s="13" t="s">
        <v>18</v>
      </c>
      <c r="M20" s="14">
        <f>0+1</f>
        <v>1</v>
      </c>
      <c r="N20" s="14">
        <f t="shared" si="0"/>
        <v>3</v>
      </c>
      <c r="O20" s="14">
        <f>6</f>
        <v>6</v>
      </c>
      <c r="P20" s="14">
        <f>0</f>
        <v>0</v>
      </c>
      <c r="Q20" s="15">
        <f>1</f>
        <v>1</v>
      </c>
      <c r="R20" s="15">
        <f>0</f>
        <v>0</v>
      </c>
      <c r="S20" s="14">
        <f>0</f>
        <v>0</v>
      </c>
    </row>
    <row r="21" spans="1:19" ht="15">
      <c r="A21" s="1"/>
      <c r="B21" s="16">
        <v>6</v>
      </c>
      <c r="C21" s="17" t="s">
        <v>14</v>
      </c>
      <c r="D21" s="18">
        <v>1</v>
      </c>
      <c r="E21" s="18"/>
      <c r="F21" s="18">
        <v>2</v>
      </c>
      <c r="G21" s="18">
        <v>4</v>
      </c>
      <c r="H21" s="19"/>
      <c r="I21" s="19"/>
      <c r="J21" s="18">
        <v>1</v>
      </c>
      <c r="K21" s="57">
        <v>5</v>
      </c>
      <c r="L21" s="58" t="s">
        <v>11</v>
      </c>
      <c r="M21" s="59">
        <f>0+1</f>
        <v>1</v>
      </c>
      <c r="N21" s="59">
        <f t="shared" si="0"/>
        <v>3</v>
      </c>
      <c r="O21" s="59">
        <f>18</f>
        <v>18</v>
      </c>
      <c r="P21" s="59">
        <f>2</f>
        <v>2</v>
      </c>
      <c r="Q21" s="60">
        <f>1</f>
        <v>1</v>
      </c>
      <c r="R21" s="60">
        <f>0</f>
        <v>0</v>
      </c>
      <c r="S21" s="59">
        <f>0</f>
        <v>0</v>
      </c>
    </row>
    <row r="22" spans="1:19" ht="15">
      <c r="A22" s="1"/>
      <c r="B22" s="12">
        <v>7</v>
      </c>
      <c r="C22" s="13" t="s">
        <v>15</v>
      </c>
      <c r="D22" s="14">
        <v>1</v>
      </c>
      <c r="E22" s="14"/>
      <c r="F22" s="14">
        <v>0</v>
      </c>
      <c r="G22" s="14">
        <v>6</v>
      </c>
      <c r="H22" s="15"/>
      <c r="I22" s="15"/>
      <c r="J22" s="14">
        <v>1</v>
      </c>
      <c r="K22" s="12">
        <v>6</v>
      </c>
      <c r="L22" s="13" t="s">
        <v>15</v>
      </c>
      <c r="M22" s="14">
        <f>0+1</f>
        <v>1</v>
      </c>
      <c r="N22" s="14">
        <f t="shared" si="0"/>
        <v>0</v>
      </c>
      <c r="O22" s="14">
        <f>0</f>
        <v>0</v>
      </c>
      <c r="P22" s="14">
        <f>6</f>
        <v>6</v>
      </c>
      <c r="Q22" s="15">
        <f>0</f>
        <v>0</v>
      </c>
      <c r="R22" s="15">
        <f>0</f>
        <v>0</v>
      </c>
      <c r="S22" s="14">
        <f>1</f>
        <v>1</v>
      </c>
    </row>
    <row r="23" spans="1:19" ht="15">
      <c r="A23" s="1"/>
      <c r="B23" s="16">
        <v>8</v>
      </c>
      <c r="C23" s="17" t="s">
        <v>16</v>
      </c>
      <c r="D23" s="18">
        <v>2</v>
      </c>
      <c r="E23" s="18"/>
      <c r="F23" s="18">
        <v>8</v>
      </c>
      <c r="G23" s="18">
        <v>4</v>
      </c>
      <c r="H23" s="19">
        <v>2</v>
      </c>
      <c r="I23" s="19"/>
      <c r="J23" s="18"/>
      <c r="K23" s="57">
        <v>7</v>
      </c>
      <c r="L23" s="58" t="s">
        <v>17</v>
      </c>
      <c r="M23" s="59">
        <f>0+0</f>
        <v>0</v>
      </c>
      <c r="N23" s="59">
        <f t="shared" si="0"/>
        <v>0</v>
      </c>
      <c r="O23" s="59">
        <f>0</f>
        <v>0</v>
      </c>
      <c r="P23" s="59">
        <f>0</f>
        <v>0</v>
      </c>
      <c r="Q23" s="60">
        <f>0</f>
        <v>0</v>
      </c>
      <c r="R23" s="60">
        <f>0</f>
        <v>0</v>
      </c>
      <c r="S23" s="59">
        <f>0</f>
        <v>0</v>
      </c>
    </row>
    <row r="24" spans="1:19" ht="15">
      <c r="A24" s="1"/>
      <c r="B24" s="12">
        <v>9</v>
      </c>
      <c r="C24" s="13" t="s">
        <v>17</v>
      </c>
      <c r="D24" s="14"/>
      <c r="E24" s="14"/>
      <c r="F24" s="14"/>
      <c r="G24" s="14"/>
      <c r="H24" s="15"/>
      <c r="I24" s="15"/>
      <c r="J24" s="14"/>
      <c r="K24" s="12">
        <v>8</v>
      </c>
      <c r="L24" s="13" t="s">
        <v>12</v>
      </c>
      <c r="M24" s="14">
        <f>1+0</f>
        <v>1</v>
      </c>
      <c r="N24" s="14">
        <f t="shared" si="0"/>
        <v>0</v>
      </c>
      <c r="O24" s="14">
        <f>1+0</f>
        <v>1</v>
      </c>
      <c r="P24" s="14">
        <f>4+0</f>
        <v>4</v>
      </c>
      <c r="Q24" s="15">
        <f aca="true" t="shared" si="1" ref="Q24:R26">0+0</f>
        <v>0</v>
      </c>
      <c r="R24" s="15">
        <f t="shared" si="1"/>
        <v>0</v>
      </c>
      <c r="S24" s="14">
        <f>1+0</f>
        <v>1</v>
      </c>
    </row>
    <row r="25" spans="1:19" ht="15">
      <c r="A25" s="1"/>
      <c r="B25" s="16">
        <v>10</v>
      </c>
      <c r="C25" s="17" t="s">
        <v>18</v>
      </c>
      <c r="D25" s="18">
        <v>1</v>
      </c>
      <c r="E25" s="18"/>
      <c r="F25" s="18">
        <v>6</v>
      </c>
      <c r="G25" s="18">
        <v>0</v>
      </c>
      <c r="H25" s="19">
        <v>1</v>
      </c>
      <c r="I25" s="19"/>
      <c r="J25" s="18"/>
      <c r="K25" s="57">
        <v>9</v>
      </c>
      <c r="L25" s="58" t="s">
        <v>14</v>
      </c>
      <c r="M25" s="59">
        <f>1+0</f>
        <v>1</v>
      </c>
      <c r="N25" s="59">
        <f t="shared" si="0"/>
        <v>0</v>
      </c>
      <c r="O25" s="59">
        <f>2+0</f>
        <v>2</v>
      </c>
      <c r="P25" s="59">
        <f>4+0</f>
        <v>4</v>
      </c>
      <c r="Q25" s="60">
        <f t="shared" si="1"/>
        <v>0</v>
      </c>
      <c r="R25" s="60">
        <f t="shared" si="1"/>
        <v>0</v>
      </c>
      <c r="S25" s="59">
        <f>1+0</f>
        <v>1</v>
      </c>
    </row>
    <row r="26" spans="1:19" ht="15">
      <c r="A26" s="1"/>
      <c r="B26" s="12">
        <v>11</v>
      </c>
      <c r="C26" s="13" t="s">
        <v>19</v>
      </c>
      <c r="D26" s="14">
        <v>2</v>
      </c>
      <c r="E26" s="14"/>
      <c r="F26" s="14">
        <v>5</v>
      </c>
      <c r="G26" s="14">
        <v>22</v>
      </c>
      <c r="H26" s="15"/>
      <c r="I26" s="15"/>
      <c r="J26" s="14">
        <v>2</v>
      </c>
      <c r="K26" s="12">
        <v>10</v>
      </c>
      <c r="L26" s="13" t="s">
        <v>19</v>
      </c>
      <c r="M26" s="14">
        <f>1+1</f>
        <v>2</v>
      </c>
      <c r="N26" s="14">
        <f t="shared" si="0"/>
        <v>0</v>
      </c>
      <c r="O26" s="14">
        <f>3+2</f>
        <v>5</v>
      </c>
      <c r="P26" s="14">
        <f>4+18</f>
        <v>22</v>
      </c>
      <c r="Q26" s="15">
        <f t="shared" si="1"/>
        <v>0</v>
      </c>
      <c r="R26" s="15">
        <f t="shared" si="1"/>
        <v>0</v>
      </c>
      <c r="S26" s="14">
        <f>1+1</f>
        <v>2</v>
      </c>
    </row>
    <row r="27" spans="1:10" ht="15">
      <c r="A27" s="1"/>
      <c r="B27" s="16">
        <v>12</v>
      </c>
      <c r="C27" s="17" t="s">
        <v>20</v>
      </c>
      <c r="D27" s="18"/>
      <c r="E27" s="18"/>
      <c r="F27" s="18"/>
      <c r="G27" s="18"/>
      <c r="H27" s="19"/>
      <c r="I27" s="19"/>
      <c r="J27" s="20"/>
    </row>
    <row r="30" ht="20.25">
      <c r="A30" s="11" t="s">
        <v>22</v>
      </c>
    </row>
    <row r="31" spans="1:10" ht="14.25">
      <c r="A31" s="4"/>
      <c r="B31" s="77" t="s">
        <v>31</v>
      </c>
      <c r="C31" s="79" t="s">
        <v>0</v>
      </c>
      <c r="D31" s="79" t="s">
        <v>32</v>
      </c>
      <c r="E31" s="79" t="s">
        <v>1</v>
      </c>
      <c r="F31" s="79" t="s">
        <v>23</v>
      </c>
      <c r="G31" s="79"/>
      <c r="H31" s="79" t="s">
        <v>24</v>
      </c>
      <c r="I31" s="79"/>
      <c r="J31" s="79"/>
    </row>
    <row r="32" spans="1:10" ht="14.25">
      <c r="A32" s="4"/>
      <c r="B32" s="77"/>
      <c r="C32" s="79"/>
      <c r="D32" s="79"/>
      <c r="E32" s="79"/>
      <c r="F32" s="55" t="s">
        <v>4</v>
      </c>
      <c r="G32" s="55" t="s">
        <v>5</v>
      </c>
      <c r="H32" s="55" t="s">
        <v>6</v>
      </c>
      <c r="I32" s="55" t="s">
        <v>7</v>
      </c>
      <c r="J32" s="55" t="s">
        <v>8</v>
      </c>
    </row>
    <row r="33" spans="1:10" ht="15">
      <c r="A33" s="1"/>
      <c r="B33" s="5">
        <v>1</v>
      </c>
      <c r="C33" s="6" t="s">
        <v>25</v>
      </c>
      <c r="D33" s="5">
        <v>2</v>
      </c>
      <c r="E33" s="7"/>
      <c r="F33" s="7">
        <v>13</v>
      </c>
      <c r="G33" s="7">
        <v>0</v>
      </c>
      <c r="H33" s="7">
        <v>2</v>
      </c>
      <c r="I33" s="7"/>
      <c r="J33" s="7"/>
    </row>
    <row r="34" spans="1:10" ht="15">
      <c r="A34" s="1"/>
      <c r="B34" s="8">
        <v>2</v>
      </c>
      <c r="C34" s="9" t="s">
        <v>12</v>
      </c>
      <c r="D34" s="8">
        <v>2</v>
      </c>
      <c r="E34" s="10"/>
      <c r="F34" s="10">
        <v>5</v>
      </c>
      <c r="G34" s="10">
        <v>8</v>
      </c>
      <c r="H34" s="10"/>
      <c r="I34" s="10">
        <v>1</v>
      </c>
      <c r="J34" s="10">
        <v>1</v>
      </c>
    </row>
    <row r="35" spans="1:10" ht="15">
      <c r="A35" s="1"/>
      <c r="B35" s="5">
        <v>3</v>
      </c>
      <c r="C35" s="6" t="s">
        <v>10</v>
      </c>
      <c r="D35" s="5">
        <v>2</v>
      </c>
      <c r="E35" s="7"/>
      <c r="F35" s="7">
        <v>26</v>
      </c>
      <c r="G35" s="7">
        <v>4</v>
      </c>
      <c r="H35" s="7">
        <v>1</v>
      </c>
      <c r="I35" s="7">
        <v>1</v>
      </c>
      <c r="J35" s="7"/>
    </row>
    <row r="36" spans="1:10" ht="15">
      <c r="A36" s="1"/>
      <c r="B36" s="8">
        <v>4</v>
      </c>
      <c r="C36" s="9" t="s">
        <v>27</v>
      </c>
      <c r="D36" s="8"/>
      <c r="E36" s="10"/>
      <c r="F36" s="10"/>
      <c r="G36" s="10"/>
      <c r="H36" s="10"/>
      <c r="I36" s="10"/>
      <c r="J36" s="10"/>
    </row>
    <row r="37" spans="1:10" ht="15">
      <c r="A37" s="1"/>
      <c r="B37" s="5">
        <v>5</v>
      </c>
      <c r="C37" s="6" t="s">
        <v>26</v>
      </c>
      <c r="D37" s="5">
        <v>1</v>
      </c>
      <c r="E37" s="7"/>
      <c r="F37" s="7">
        <v>4</v>
      </c>
      <c r="G37" s="7">
        <v>5</v>
      </c>
      <c r="H37" s="7"/>
      <c r="I37" s="7"/>
      <c r="J37" s="7">
        <v>1</v>
      </c>
    </row>
    <row r="38" spans="1:10" ht="15">
      <c r="A38" s="1"/>
      <c r="B38" s="8">
        <v>6</v>
      </c>
      <c r="C38" s="9" t="s">
        <v>11</v>
      </c>
      <c r="D38" s="8"/>
      <c r="E38" s="10"/>
      <c r="F38" s="10"/>
      <c r="G38" s="10"/>
      <c r="H38" s="10"/>
      <c r="I38" s="10"/>
      <c r="J38" s="10"/>
    </row>
    <row r="39" spans="1:10" ht="15">
      <c r="A39" s="1"/>
      <c r="B39" s="5">
        <v>7</v>
      </c>
      <c r="C39" s="6" t="s">
        <v>29</v>
      </c>
      <c r="D39" s="5">
        <v>2</v>
      </c>
      <c r="E39" s="7"/>
      <c r="F39" s="7">
        <v>22</v>
      </c>
      <c r="G39" s="7">
        <v>2</v>
      </c>
      <c r="H39" s="7">
        <v>2</v>
      </c>
      <c r="I39" s="7"/>
      <c r="J39" s="7"/>
    </row>
    <row r="40" spans="1:10" ht="15">
      <c r="A40" s="1"/>
      <c r="B40" s="8">
        <v>8</v>
      </c>
      <c r="C40" s="9" t="s">
        <v>18</v>
      </c>
      <c r="D40" s="8">
        <v>1</v>
      </c>
      <c r="E40" s="10"/>
      <c r="F40" s="10"/>
      <c r="G40" s="10">
        <v>12</v>
      </c>
      <c r="H40" s="10"/>
      <c r="I40" s="10"/>
      <c r="J40" s="10">
        <v>1</v>
      </c>
    </row>
    <row r="41" spans="1:10" ht="15">
      <c r="A41" s="1"/>
      <c r="B41" s="5">
        <v>9</v>
      </c>
      <c r="C41" s="6" t="s">
        <v>13</v>
      </c>
      <c r="D41" s="5">
        <v>2</v>
      </c>
      <c r="E41" s="7"/>
      <c r="F41" s="7">
        <v>19</v>
      </c>
      <c r="G41" s="7">
        <v>8</v>
      </c>
      <c r="H41" s="7">
        <v>1</v>
      </c>
      <c r="I41" s="7"/>
      <c r="J41" s="7">
        <v>1</v>
      </c>
    </row>
    <row r="42" spans="1:10" ht="15">
      <c r="A42" s="1"/>
      <c r="B42" s="8">
        <v>10</v>
      </c>
      <c r="C42" s="9" t="s">
        <v>14</v>
      </c>
      <c r="D42" s="8">
        <v>2</v>
      </c>
      <c r="E42" s="10"/>
      <c r="F42" s="10">
        <v>4</v>
      </c>
      <c r="G42" s="10">
        <v>5</v>
      </c>
      <c r="H42" s="10">
        <v>1</v>
      </c>
      <c r="I42" s="10"/>
      <c r="J42" s="10">
        <v>1</v>
      </c>
    </row>
    <row r="43" spans="1:10" ht="15">
      <c r="A43" s="1"/>
      <c r="B43" s="5">
        <v>11</v>
      </c>
      <c r="C43" s="6" t="s">
        <v>28</v>
      </c>
      <c r="D43" s="5"/>
      <c r="E43" s="7"/>
      <c r="F43" s="7"/>
      <c r="G43" s="7"/>
      <c r="H43" s="7"/>
      <c r="I43" s="7"/>
      <c r="J43" s="7"/>
    </row>
    <row r="44" spans="1:10" ht="15">
      <c r="A44" s="1"/>
      <c r="B44" s="8">
        <v>12</v>
      </c>
      <c r="C44" s="9" t="s">
        <v>17</v>
      </c>
      <c r="D44" s="8">
        <v>1</v>
      </c>
      <c r="E44" s="10"/>
      <c r="F44" s="10">
        <v>6</v>
      </c>
      <c r="G44" s="10">
        <v>4</v>
      </c>
      <c r="H44" s="10">
        <v>1</v>
      </c>
      <c r="I44" s="10"/>
      <c r="J44" s="10"/>
    </row>
    <row r="45" spans="1:10" ht="15">
      <c r="A45" s="1"/>
      <c r="B45" s="5">
        <v>13</v>
      </c>
      <c r="C45" s="6" t="s">
        <v>30</v>
      </c>
      <c r="D45" s="5">
        <v>1</v>
      </c>
      <c r="E45" s="7"/>
      <c r="F45" s="7">
        <v>5</v>
      </c>
      <c r="G45" s="7">
        <v>4</v>
      </c>
      <c r="H45" s="7">
        <v>1</v>
      </c>
      <c r="I45" s="7"/>
      <c r="J45" s="7"/>
    </row>
    <row r="46" spans="2:10" ht="15">
      <c r="B46" s="8">
        <v>14</v>
      </c>
      <c r="C46" s="9" t="s">
        <v>39</v>
      </c>
      <c r="D46" s="53">
        <v>2</v>
      </c>
      <c r="E46" s="53"/>
      <c r="F46" s="53">
        <v>5</v>
      </c>
      <c r="G46" s="53">
        <v>29</v>
      </c>
      <c r="H46" s="53"/>
      <c r="I46" s="53"/>
      <c r="J46" s="53">
        <v>2</v>
      </c>
    </row>
    <row r="47" spans="2:10" ht="15">
      <c r="B47" s="5">
        <v>15</v>
      </c>
      <c r="C47" s="6" t="s">
        <v>20</v>
      </c>
      <c r="D47" s="54">
        <v>2</v>
      </c>
      <c r="E47" s="54"/>
      <c r="F47" s="54">
        <v>0</v>
      </c>
      <c r="G47" s="54">
        <v>23</v>
      </c>
      <c r="H47" s="54"/>
      <c r="I47" s="54"/>
      <c r="J47" s="54">
        <v>2</v>
      </c>
    </row>
  </sheetData>
  <sheetProtection/>
  <mergeCells count="18">
    <mergeCell ref="B14:B15"/>
    <mergeCell ref="C14:C15"/>
    <mergeCell ref="D14:D15"/>
    <mergeCell ref="E14:E15"/>
    <mergeCell ref="F14:G14"/>
    <mergeCell ref="H14:J14"/>
    <mergeCell ref="B31:B32"/>
    <mergeCell ref="C31:C32"/>
    <mergeCell ref="D31:D32"/>
    <mergeCell ref="E31:E32"/>
    <mergeCell ref="F31:G31"/>
    <mergeCell ref="H31:J31"/>
    <mergeCell ref="K15:K16"/>
    <mergeCell ref="L15:L16"/>
    <mergeCell ref="M15:M16"/>
    <mergeCell ref="N15:N16"/>
    <mergeCell ref="O15:P15"/>
    <mergeCell ref="Q15:S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K12" sqref="K12"/>
    </sheetView>
  </sheetViews>
  <sheetFormatPr defaultColWidth="8.796875" defaultRowHeight="14.25"/>
  <cols>
    <col min="1" max="1" width="9" style="21" customWidth="1"/>
    <col min="2" max="2" width="25.69921875" style="21" bestFit="1" customWidth="1"/>
    <col min="3" max="3" width="7.09765625" style="21" customWidth="1"/>
    <col min="4" max="4" width="23.5" style="26" customWidth="1"/>
    <col min="5" max="5" width="8.8984375" style="26" customWidth="1"/>
    <col min="6" max="6" width="24.59765625" style="21" customWidth="1"/>
    <col min="7" max="7" width="8.5" style="21" customWidth="1"/>
    <col min="8" max="8" width="31.5" style="21" customWidth="1"/>
    <col min="9" max="9" width="14.8984375" style="21" customWidth="1"/>
    <col min="10" max="10" width="23.19921875" style="21" customWidth="1"/>
    <col min="11" max="16384" width="9" style="21" customWidth="1"/>
  </cols>
  <sheetData>
    <row r="2" spans="1:10" ht="15">
      <c r="A2" s="21" t="s">
        <v>21</v>
      </c>
      <c r="B2" s="29" t="s">
        <v>37</v>
      </c>
      <c r="C2" s="29"/>
      <c r="D2" s="30" t="s">
        <v>34</v>
      </c>
      <c r="E2" s="39"/>
      <c r="F2" s="31" t="s">
        <v>35</v>
      </c>
      <c r="G2" s="45"/>
      <c r="H2" s="32" t="s">
        <v>36</v>
      </c>
      <c r="I2" s="49"/>
      <c r="J2" s="33" t="s">
        <v>38</v>
      </c>
    </row>
    <row r="3" spans="2:10" ht="15">
      <c r="B3" s="22"/>
      <c r="C3" s="22"/>
      <c r="D3" s="83" t="s">
        <v>9</v>
      </c>
      <c r="E3" s="40"/>
      <c r="F3" s="86"/>
      <c r="G3" s="46"/>
      <c r="H3" s="80"/>
      <c r="I3" s="50"/>
      <c r="J3" s="34"/>
    </row>
    <row r="4" spans="2:10" ht="15">
      <c r="B4" s="23"/>
      <c r="C4" s="22"/>
      <c r="D4" s="83"/>
      <c r="E4" s="41"/>
      <c r="F4" s="86"/>
      <c r="G4" s="47"/>
      <c r="H4" s="81"/>
      <c r="I4" s="51"/>
      <c r="J4" s="34"/>
    </row>
    <row r="5" spans="2:10" ht="15">
      <c r="B5" s="24" t="s">
        <v>26</v>
      </c>
      <c r="C5" s="35"/>
      <c r="D5" s="84"/>
      <c r="E5" s="42"/>
      <c r="F5" s="86"/>
      <c r="G5" s="47"/>
      <c r="H5" s="81"/>
      <c r="I5" s="51"/>
      <c r="J5" s="34"/>
    </row>
    <row r="6" spans="2:10" ht="15">
      <c r="B6" s="25" t="s">
        <v>13</v>
      </c>
      <c r="C6" s="36"/>
      <c r="D6" s="85"/>
      <c r="E6" s="44"/>
      <c r="F6" s="86"/>
      <c r="G6" s="48"/>
      <c r="H6" s="81"/>
      <c r="I6" s="51"/>
      <c r="J6" s="34"/>
    </row>
    <row r="7" spans="2:10" ht="15">
      <c r="B7" s="22"/>
      <c r="C7" s="22"/>
      <c r="D7" s="83" t="s">
        <v>10</v>
      </c>
      <c r="E7" s="40"/>
      <c r="F7" s="86"/>
      <c r="G7" s="46"/>
      <c r="H7" s="81"/>
      <c r="I7" s="51"/>
      <c r="J7" s="34"/>
    </row>
    <row r="8" spans="2:10" ht="15">
      <c r="B8" s="23"/>
      <c r="C8" s="22"/>
      <c r="D8" s="83"/>
      <c r="E8" s="41"/>
      <c r="F8" s="86"/>
      <c r="G8" s="47"/>
      <c r="H8" s="81"/>
      <c r="I8" s="51"/>
      <c r="J8" s="34"/>
    </row>
    <row r="9" spans="2:10" ht="15">
      <c r="B9" s="24" t="s">
        <v>18</v>
      </c>
      <c r="C9" s="35"/>
      <c r="D9" s="84"/>
      <c r="E9" s="42"/>
      <c r="F9" s="86"/>
      <c r="G9" s="47"/>
      <c r="H9" s="81"/>
      <c r="I9" s="51"/>
      <c r="J9" s="34"/>
    </row>
    <row r="10" spans="2:10" ht="15">
      <c r="B10" s="25" t="s">
        <v>30</v>
      </c>
      <c r="C10" s="36"/>
      <c r="D10" s="85"/>
      <c r="E10" s="43"/>
      <c r="F10" s="87"/>
      <c r="G10" s="48"/>
      <c r="H10" s="81"/>
      <c r="I10" s="52"/>
      <c r="J10" s="34"/>
    </row>
    <row r="11" spans="2:10" ht="15">
      <c r="B11" s="22"/>
      <c r="C11" s="22"/>
      <c r="D11" s="83" t="s">
        <v>12</v>
      </c>
      <c r="E11" s="40"/>
      <c r="F11" s="88"/>
      <c r="G11" s="46"/>
      <c r="H11" s="81"/>
      <c r="I11" s="50"/>
      <c r="J11" s="34"/>
    </row>
    <row r="12" spans="2:10" ht="15">
      <c r="B12" s="23"/>
      <c r="C12" s="22"/>
      <c r="D12" s="83"/>
      <c r="E12" s="41"/>
      <c r="F12" s="86"/>
      <c r="G12" s="47"/>
      <c r="H12" s="81"/>
      <c r="I12" s="51"/>
      <c r="J12" s="34"/>
    </row>
    <row r="13" spans="2:10" ht="15">
      <c r="B13" s="24" t="s">
        <v>15</v>
      </c>
      <c r="C13" s="35"/>
      <c r="D13" s="84"/>
      <c r="E13" s="42"/>
      <c r="F13" s="86"/>
      <c r="G13" s="47"/>
      <c r="H13" s="81"/>
      <c r="I13" s="51"/>
      <c r="J13" s="34"/>
    </row>
    <row r="14" spans="2:10" ht="15">
      <c r="B14" s="25" t="s">
        <v>17</v>
      </c>
      <c r="C14" s="36"/>
      <c r="D14" s="85"/>
      <c r="E14" s="43"/>
      <c r="F14" s="86"/>
      <c r="G14" s="48"/>
      <c r="H14" s="81"/>
      <c r="I14" s="51"/>
      <c r="J14" s="34"/>
    </row>
    <row r="15" spans="2:10" ht="15">
      <c r="B15" s="22"/>
      <c r="C15" s="22"/>
      <c r="D15" s="83" t="s">
        <v>11</v>
      </c>
      <c r="E15" s="40"/>
      <c r="F15" s="86"/>
      <c r="G15" s="46"/>
      <c r="H15" s="81"/>
      <c r="I15" s="51"/>
      <c r="J15" s="34"/>
    </row>
    <row r="16" spans="2:10" ht="15">
      <c r="B16" s="23"/>
      <c r="C16" s="22"/>
      <c r="D16" s="83"/>
      <c r="E16" s="41"/>
      <c r="F16" s="86"/>
      <c r="G16" s="47"/>
      <c r="H16" s="81"/>
      <c r="I16" s="51"/>
      <c r="J16" s="34"/>
    </row>
    <row r="17" spans="2:10" ht="15">
      <c r="B17" s="24" t="s">
        <v>14</v>
      </c>
      <c r="C17" s="35"/>
      <c r="D17" s="84"/>
      <c r="E17" s="42"/>
      <c r="F17" s="86"/>
      <c r="G17" s="47"/>
      <c r="H17" s="81"/>
      <c r="I17" s="51"/>
      <c r="J17" s="34"/>
    </row>
    <row r="18" spans="2:10" ht="15">
      <c r="B18" s="25" t="s">
        <v>19</v>
      </c>
      <c r="C18" s="36"/>
      <c r="D18" s="85"/>
      <c r="E18" s="43"/>
      <c r="F18" s="87"/>
      <c r="G18" s="48"/>
      <c r="H18" s="82"/>
      <c r="I18" s="52"/>
      <c r="J18" s="34"/>
    </row>
    <row r="30" spans="1:5" ht="15">
      <c r="A30" s="21" t="s">
        <v>22</v>
      </c>
      <c r="D30" s="27" t="s">
        <v>25</v>
      </c>
      <c r="E30" s="37"/>
    </row>
    <row r="31" spans="4:5" ht="15">
      <c r="D31" s="28" t="s">
        <v>12</v>
      </c>
      <c r="E31" s="38"/>
    </row>
    <row r="32" spans="4:5" ht="15">
      <c r="D32" s="27" t="s">
        <v>10</v>
      </c>
      <c r="E32" s="37"/>
    </row>
    <row r="33" spans="4:5" ht="15">
      <c r="D33" s="28" t="s">
        <v>27</v>
      </c>
      <c r="E33" s="38"/>
    </row>
    <row r="34" spans="4:5" ht="15">
      <c r="D34" s="27" t="s">
        <v>26</v>
      </c>
      <c r="E34" s="37"/>
    </row>
    <row r="35" spans="4:5" ht="15">
      <c r="D35" s="28" t="s">
        <v>11</v>
      </c>
      <c r="E35" s="38"/>
    </row>
    <row r="36" spans="4:5" ht="15">
      <c r="D36" s="27" t="s">
        <v>29</v>
      </c>
      <c r="E36" s="37"/>
    </row>
    <row r="37" spans="4:5" ht="15">
      <c r="D37" s="28" t="s">
        <v>18</v>
      </c>
      <c r="E37" s="38"/>
    </row>
    <row r="38" spans="4:5" ht="15">
      <c r="D38" s="27" t="s">
        <v>13</v>
      </c>
      <c r="E38" s="37"/>
    </row>
    <row r="39" spans="4:5" ht="15">
      <c r="D39" s="28" t="s">
        <v>14</v>
      </c>
      <c r="E39" s="38"/>
    </row>
    <row r="40" spans="4:5" ht="15">
      <c r="D40" s="27" t="s">
        <v>28</v>
      </c>
      <c r="E40" s="37"/>
    </row>
    <row r="41" spans="4:5" ht="15">
      <c r="D41" s="28" t="s">
        <v>17</v>
      </c>
      <c r="E41" s="38"/>
    </row>
    <row r="42" spans="4:5" ht="15">
      <c r="D42" s="27" t="s">
        <v>30</v>
      </c>
      <c r="E42" s="37"/>
    </row>
  </sheetData>
  <sheetProtection/>
  <mergeCells count="14">
    <mergeCell ref="D7:D8"/>
    <mergeCell ref="D9:D10"/>
    <mergeCell ref="D11:D12"/>
    <mergeCell ref="D13:D14"/>
    <mergeCell ref="H3:H10"/>
    <mergeCell ref="H11:H18"/>
    <mergeCell ref="D15:D16"/>
    <mergeCell ref="D17:D18"/>
    <mergeCell ref="F3:F6"/>
    <mergeCell ref="F7:F10"/>
    <mergeCell ref="F11:F14"/>
    <mergeCell ref="F15:F18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2013-04-16T10:00:19Z</cp:lastPrinted>
  <dcterms:created xsi:type="dcterms:W3CDTF">2013-03-26T11:36:41Z</dcterms:created>
  <dcterms:modified xsi:type="dcterms:W3CDTF">2014-03-26T12:02:04Z</dcterms:modified>
  <cp:category/>
  <cp:version/>
  <cp:contentType/>
  <cp:contentStatus/>
</cp:coreProperties>
</file>